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600" windowHeight="69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Hoja1!$A$1:$Q$19</definedName>
  </definedNames>
  <calcPr calcId="144525" concurrentCalc="0"/>
</workbook>
</file>

<file path=xl/calcChain.xml><?xml version="1.0" encoding="utf-8"?>
<calcChain xmlns="http://schemas.openxmlformats.org/spreadsheetml/2006/main">
  <c r="K17" i="1" l="1"/>
  <c r="K16" i="1"/>
  <c r="K15" i="1"/>
  <c r="K14" i="1"/>
  <c r="M18" i="1"/>
  <c r="N18" i="1"/>
  <c r="P18" i="1"/>
  <c r="Q18" i="1"/>
  <c r="L18" i="1"/>
  <c r="AB19" i="1"/>
  <c r="AD19" i="1"/>
  <c r="AB17" i="1"/>
  <c r="AD17" i="1"/>
  <c r="AB16" i="1"/>
  <c r="AD16" i="1"/>
  <c r="AB15" i="1"/>
  <c r="AD15" i="1"/>
  <c r="AB14" i="1"/>
  <c r="AD14" i="1"/>
  <c r="AB13" i="1"/>
  <c r="AD13" i="1"/>
  <c r="AB12" i="1"/>
  <c r="AD12" i="1"/>
  <c r="AB11" i="1"/>
  <c r="AD11" i="1"/>
  <c r="AB10" i="1"/>
  <c r="AD10" i="1"/>
  <c r="AB9" i="1"/>
  <c r="AD9" i="1"/>
  <c r="AB8" i="1"/>
  <c r="AD8" i="1"/>
  <c r="AB7" i="1"/>
  <c r="AD7" i="1"/>
  <c r="AB6" i="1"/>
  <c r="AD6" i="1"/>
  <c r="AC19" i="1"/>
  <c r="AC17" i="1"/>
  <c r="AC16" i="1"/>
  <c r="AC15" i="1"/>
  <c r="AC14" i="1"/>
  <c r="AC13" i="1"/>
  <c r="AC12" i="1"/>
  <c r="AC11" i="1"/>
  <c r="AC10" i="1"/>
  <c r="AC9" i="1"/>
  <c r="AC8" i="1"/>
  <c r="AC7" i="1"/>
  <c r="AC6" i="1"/>
  <c r="Y19" i="1"/>
  <c r="AA19" i="1"/>
  <c r="Y17" i="1"/>
  <c r="AA17" i="1"/>
  <c r="Y16" i="1"/>
  <c r="AA16" i="1"/>
  <c r="Y15" i="1"/>
  <c r="AA15" i="1"/>
  <c r="Y14" i="1"/>
  <c r="AA14" i="1"/>
  <c r="Y13" i="1"/>
  <c r="AA13" i="1"/>
  <c r="Y12" i="1"/>
  <c r="AA12" i="1"/>
  <c r="Y11" i="1"/>
  <c r="AA11" i="1"/>
  <c r="Y10" i="1"/>
  <c r="AA10" i="1"/>
  <c r="Y9" i="1"/>
  <c r="AA9" i="1"/>
  <c r="Y8" i="1"/>
  <c r="AA8" i="1"/>
  <c r="Y7" i="1"/>
  <c r="AA7" i="1"/>
  <c r="Y6" i="1"/>
  <c r="AA6" i="1"/>
  <c r="Z19" i="1"/>
  <c r="Z17" i="1"/>
  <c r="Z16" i="1"/>
  <c r="Z15" i="1"/>
  <c r="Z14" i="1"/>
  <c r="Z13" i="1"/>
  <c r="Z12" i="1"/>
  <c r="Z11" i="1"/>
  <c r="Z10" i="1"/>
  <c r="Z9" i="1"/>
  <c r="Z8" i="1"/>
  <c r="Z7" i="1"/>
  <c r="Z6" i="1"/>
  <c r="V19" i="1"/>
  <c r="X19" i="1"/>
  <c r="V17" i="1"/>
  <c r="X17" i="1"/>
  <c r="V16" i="1"/>
  <c r="X16" i="1"/>
  <c r="V15" i="1"/>
  <c r="X15" i="1"/>
  <c r="V14" i="1"/>
  <c r="X14" i="1"/>
  <c r="V13" i="1"/>
  <c r="X13" i="1"/>
  <c r="V12" i="1"/>
  <c r="X12" i="1"/>
  <c r="V11" i="1"/>
  <c r="X11" i="1"/>
  <c r="V10" i="1"/>
  <c r="X10" i="1"/>
  <c r="V9" i="1"/>
  <c r="X9" i="1"/>
  <c r="V8" i="1"/>
  <c r="X8" i="1"/>
  <c r="V7" i="1"/>
  <c r="X7" i="1"/>
  <c r="V6" i="1"/>
  <c r="X6" i="1"/>
  <c r="W19" i="1"/>
  <c r="W17" i="1"/>
  <c r="W16" i="1"/>
  <c r="W15" i="1"/>
  <c r="W14" i="1"/>
  <c r="W13" i="1"/>
  <c r="W12" i="1"/>
  <c r="W11" i="1"/>
  <c r="W10" i="1"/>
  <c r="W9" i="1"/>
  <c r="W8" i="1"/>
  <c r="W7" i="1"/>
  <c r="W6" i="1"/>
  <c r="S19" i="1"/>
  <c r="U19" i="1"/>
  <c r="S17" i="1"/>
  <c r="U17" i="1"/>
  <c r="S16" i="1"/>
  <c r="U16" i="1"/>
  <c r="S15" i="1"/>
  <c r="U15" i="1"/>
  <c r="S14" i="1"/>
  <c r="U14" i="1"/>
  <c r="S13" i="1"/>
  <c r="U13" i="1"/>
  <c r="S12" i="1"/>
  <c r="U12" i="1"/>
  <c r="S11" i="1"/>
  <c r="U11" i="1"/>
  <c r="S10" i="1"/>
  <c r="U10" i="1"/>
  <c r="S9" i="1"/>
  <c r="U9" i="1"/>
  <c r="S8" i="1"/>
  <c r="U8" i="1"/>
  <c r="S7" i="1"/>
  <c r="U7" i="1"/>
  <c r="S6" i="1"/>
  <c r="U6" i="1"/>
  <c r="T19" i="1"/>
  <c r="T17" i="1"/>
  <c r="T16" i="1"/>
  <c r="T15" i="1"/>
  <c r="T14" i="1"/>
  <c r="T13" i="1"/>
  <c r="T12" i="1"/>
  <c r="T11" i="1"/>
  <c r="T10" i="1"/>
  <c r="T9" i="1"/>
  <c r="T8" i="1"/>
  <c r="T7" i="1"/>
  <c r="T6" i="1"/>
  <c r="K20" i="1"/>
  <c r="J20" i="1"/>
  <c r="H20" i="1"/>
  <c r="G20" i="1"/>
  <c r="F20" i="1"/>
  <c r="E20" i="1"/>
  <c r="D20" i="1"/>
  <c r="C20" i="1"/>
  <c r="B20" i="1"/>
  <c r="A20" i="1"/>
  <c r="M19" i="1"/>
  <c r="N19" i="1"/>
  <c r="L19" i="1"/>
  <c r="M17" i="1"/>
  <c r="N17" i="1"/>
  <c r="L17" i="1"/>
  <c r="M16" i="1"/>
  <c r="N16" i="1"/>
  <c r="L16" i="1"/>
  <c r="M15" i="1"/>
  <c r="N15" i="1"/>
  <c r="L15" i="1"/>
  <c r="M14" i="1"/>
  <c r="N14" i="1"/>
  <c r="L14" i="1"/>
  <c r="M13" i="1"/>
  <c r="N13" i="1"/>
  <c r="L13" i="1"/>
  <c r="M12" i="1"/>
  <c r="N12" i="1"/>
  <c r="L12" i="1"/>
  <c r="M11" i="1"/>
  <c r="N11" i="1"/>
  <c r="L11" i="1"/>
  <c r="M7" i="1"/>
  <c r="N7" i="1"/>
  <c r="K5" i="1"/>
  <c r="J5" i="1"/>
  <c r="H5" i="1"/>
  <c r="G5" i="1"/>
  <c r="F5" i="1"/>
  <c r="E5" i="1"/>
  <c r="D5" i="1"/>
  <c r="C5" i="1"/>
  <c r="B5" i="1"/>
  <c r="A5" i="1"/>
  <c r="Q19" i="1"/>
  <c r="Q17" i="1"/>
  <c r="P7" i="1"/>
  <c r="Q7" i="1"/>
  <c r="Q11" i="1"/>
  <c r="Q12" i="1"/>
  <c r="Q13" i="1"/>
  <c r="Q14" i="1"/>
  <c r="Q15" i="1"/>
  <c r="Q16" i="1"/>
  <c r="P17" i="1"/>
  <c r="P19" i="1"/>
  <c r="M6" i="1"/>
  <c r="Q6" i="1"/>
  <c r="L7" i="1"/>
  <c r="M8" i="1"/>
  <c r="M9" i="1"/>
  <c r="M10" i="1"/>
  <c r="Q10" i="1"/>
  <c r="P11" i="1"/>
  <c r="P12" i="1"/>
  <c r="P13" i="1"/>
  <c r="P14" i="1"/>
  <c r="P15" i="1"/>
  <c r="P16" i="1"/>
  <c r="L6" i="1"/>
  <c r="L8" i="1"/>
  <c r="L9" i="1"/>
  <c r="L10" i="1"/>
  <c r="N8" i="1"/>
  <c r="P8" i="1"/>
  <c r="N9" i="1"/>
  <c r="P9" i="1"/>
  <c r="N6" i="1"/>
  <c r="P6" i="1"/>
  <c r="N10" i="1"/>
  <c r="P10" i="1"/>
  <c r="Q8" i="1"/>
  <c r="Q9" i="1"/>
</calcChain>
</file>

<file path=xl/sharedStrings.xml><?xml version="1.0" encoding="utf-8"?>
<sst xmlns="http://schemas.openxmlformats.org/spreadsheetml/2006/main" count="49" uniqueCount="30">
  <si>
    <t>LISTA DE PRECIOS</t>
  </si>
  <si>
    <t>EDIFICIO L'ANGOLO 59</t>
  </si>
  <si>
    <t>Apto.</t>
  </si>
  <si>
    <t>Tipo</t>
  </si>
  <si>
    <t>Area Total Privada Aprox.</t>
  </si>
  <si>
    <t>Area Total Construida</t>
  </si>
  <si>
    <t>Area Construida Apto.</t>
  </si>
  <si>
    <t>Area Construida Balcones/Terrazas</t>
  </si>
  <si>
    <t>Area Balcones/Terrazas Descub</t>
  </si>
  <si>
    <t># Garajes</t>
  </si>
  <si>
    <t>Tipo Garaje</t>
  </si>
  <si>
    <t># Depósito</t>
  </si>
  <si>
    <t>Valor Total</t>
  </si>
  <si>
    <t>$/M2</t>
  </si>
  <si>
    <t>Cuota Inicial (50%)</t>
  </si>
  <si>
    <t>Separación</t>
  </si>
  <si>
    <t># Cuotas</t>
  </si>
  <si>
    <t>Valor</t>
  </si>
  <si>
    <t>Saldo Contra Entrega (Financiación)</t>
  </si>
  <si>
    <t>Independ</t>
  </si>
  <si>
    <t>Servidumbre</t>
  </si>
  <si>
    <t>2 serv y 1 indep</t>
  </si>
  <si>
    <t>Tipo 7</t>
  </si>
  <si>
    <t>Tipo 1</t>
  </si>
  <si>
    <t>Tipo 3A</t>
  </si>
  <si>
    <t>Tipo 4</t>
  </si>
  <si>
    <t>Tipo 5</t>
  </si>
  <si>
    <t>Duplex 2</t>
  </si>
  <si>
    <t>Duplex 1</t>
  </si>
  <si>
    <t>2 serv y 2 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</si>
</sst>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/>
    <xf numFmtId="3" fontId="0" fillId="2" borderId="3" xfId="0" applyNumberFormat="1" applyFill="1" applyBorder="1" applyAlignment="1"/>
    <xf numFmtId="3" fontId="0" fillId="2" borderId="4" xfId="0" applyNumberFormat="1" applyFill="1" applyBorder="1" applyAlignment="1"/>
    <xf numFmtId="0" fontId="0" fillId="0" borderId="5" xfId="0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5" xfId="0" applyNumberFormat="1" applyBorder="1"/>
    <xf numFmtId="3" fontId="0" fillId="0" borderId="6" xfId="0" applyNumberFormat="1" applyBorder="1"/>
    <xf numFmtId="0" fontId="0" fillId="2" borderId="0" xfId="0" applyFill="1"/>
    <xf numFmtId="3" fontId="0" fillId="0" borderId="6" xfId="0" applyNumberFormat="1" applyFill="1" applyBorder="1"/>
    <xf numFmtId="0" fontId="0" fillId="0" borderId="5" xfId="0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5" xfId="0" applyNumberFormat="1" applyFill="1" applyBorder="1"/>
    <xf numFmtId="0" fontId="0" fillId="0" borderId="7" xfId="0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/>
    <xf numFmtId="0" fontId="0" fillId="2" borderId="7" xfId="0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9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 applyFill="1"/>
    <xf numFmtId="4" fontId="0" fillId="2" borderId="5" xfId="0" applyNumberForma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right"/>
    </xf>
    <xf numFmtId="9" fontId="0" fillId="0" borderId="0" xfId="0" applyNumberForma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ana%20Patricia/Downloads/Precios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3"/>
      <sheetName val="Hoja14"/>
      <sheetName val="Hoja11"/>
      <sheetName val="Hoja12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B4">
            <v>301</v>
          </cell>
          <cell r="C4" t="str">
            <v>Tipo 6</v>
          </cell>
          <cell r="K4">
            <v>2</v>
          </cell>
          <cell r="L4">
            <v>1</v>
          </cell>
        </row>
        <row r="62">
          <cell r="B62">
            <v>1604</v>
          </cell>
          <cell r="C62" t="str">
            <v>Duplex 4</v>
          </cell>
          <cell r="K62">
            <v>2</v>
          </cell>
          <cell r="L62">
            <v>1</v>
          </cell>
        </row>
      </sheetData>
      <sheetData sheetId="19"/>
      <sheetData sheetId="20">
        <row r="4">
          <cell r="D4">
            <v>273.04000000000002</v>
          </cell>
          <cell r="E4">
            <v>64.23</v>
          </cell>
          <cell r="F4">
            <v>0</v>
          </cell>
          <cell r="G4">
            <v>337.27000000000004</v>
          </cell>
          <cell r="H4">
            <v>294.49</v>
          </cell>
          <cell r="X4">
            <v>1443390000</v>
          </cell>
        </row>
        <row r="62">
          <cell r="D62">
            <v>124.44</v>
          </cell>
          <cell r="E62">
            <v>0</v>
          </cell>
          <cell r="F62">
            <v>60.67</v>
          </cell>
          <cell r="G62">
            <v>124.44</v>
          </cell>
          <cell r="H62">
            <v>97.57</v>
          </cell>
        </row>
      </sheetData>
      <sheetData sheetId="21"/>
      <sheetData sheetId="22">
        <row r="62">
          <cell r="X62">
            <v>707840000</v>
          </cell>
        </row>
      </sheetData>
      <sheetData sheetId="23"/>
      <sheetData sheetId="24"/>
      <sheetData sheetId="25">
        <row r="41">
          <cell r="L41">
            <v>820380000</v>
          </cell>
        </row>
        <row r="54">
          <cell r="L54">
            <v>782910000</v>
          </cell>
        </row>
        <row r="55">
          <cell r="L55">
            <v>846820000</v>
          </cell>
        </row>
        <row r="59">
          <cell r="L59">
            <v>1730240000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"/>
  <sheetViews>
    <sheetView tabSelected="1" workbookViewId="0">
      <selection activeCell="L21" sqref="L21"/>
    </sheetView>
  </sheetViews>
  <sheetFormatPr baseColWidth="10" defaultRowHeight="15" x14ac:dyDescent="0.25"/>
  <cols>
    <col min="1" max="2" width="9" customWidth="1"/>
    <col min="3" max="3" width="10.28515625" customWidth="1"/>
    <col min="4" max="4" width="11.140625" customWidth="1"/>
    <col min="5" max="5" width="11.42578125" customWidth="1"/>
    <col min="6" max="7" width="9.7109375" customWidth="1"/>
    <col min="8" max="8" width="9" customWidth="1"/>
    <col min="9" max="9" width="16" customWidth="1"/>
    <col min="10" max="10" width="9.5703125" customWidth="1"/>
    <col min="11" max="11" width="13.7109375" bestFit="1" customWidth="1"/>
    <col min="15" max="15" width="7.7109375" customWidth="1"/>
    <col min="17" max="17" width="14" customWidth="1"/>
    <col min="19" max="19" width="12.7109375" bestFit="1" customWidth="1"/>
    <col min="20" max="21" width="12.7109375" customWidth="1"/>
    <col min="22" max="22" width="12.7109375" bestFit="1" customWidth="1"/>
    <col min="23" max="24" width="12.7109375" customWidth="1"/>
    <col min="25" max="25" width="12.7109375" bestFit="1" customWidth="1"/>
    <col min="28" max="28" width="12.7109375" bestFit="1" customWidth="1"/>
  </cols>
  <sheetData>
    <row r="1" spans="1:34" ht="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6.25" x14ac:dyDescent="0.4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5">
      <c r="F3" s="2"/>
      <c r="Q3" s="37">
        <v>42856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63.75" x14ac:dyDescent="0.25">
      <c r="A4" s="3" t="s">
        <v>2</v>
      </c>
      <c r="B4" s="3" t="s">
        <v>3</v>
      </c>
      <c r="C4" s="3" t="s">
        <v>4</v>
      </c>
      <c r="D4" s="4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1"/>
      <c r="S4" s="38">
        <v>0.03</v>
      </c>
      <c r="T4" s="38"/>
      <c r="U4" s="38"/>
      <c r="V4" s="38">
        <v>0.04</v>
      </c>
      <c r="W4" s="38"/>
      <c r="X4" s="38"/>
      <c r="Y4" s="38">
        <v>0.05</v>
      </c>
      <c r="Z4" s="1"/>
      <c r="AA4" s="1"/>
      <c r="AB4" s="38">
        <v>0.06</v>
      </c>
      <c r="AC4" s="1"/>
      <c r="AD4" s="1"/>
      <c r="AE4" s="1"/>
      <c r="AF4" s="1"/>
      <c r="AG4" s="1"/>
      <c r="AH4" s="1"/>
    </row>
    <row r="5" spans="1:34" ht="20.25" hidden="1" customHeight="1" x14ac:dyDescent="0.25">
      <c r="A5" s="6">
        <f>+[1]Hoja19!B4</f>
        <v>301</v>
      </c>
      <c r="B5" s="7" t="str">
        <f>+[1]Hoja19!C4</f>
        <v>Tipo 6</v>
      </c>
      <c r="C5" s="7">
        <f>+[1]Hoja21!H4</f>
        <v>294.49</v>
      </c>
      <c r="D5" s="8">
        <f>+[1]Hoja21!G4</f>
        <v>337.27000000000004</v>
      </c>
      <c r="E5" s="7">
        <f>+[1]Hoja21!D4</f>
        <v>273.04000000000002</v>
      </c>
      <c r="F5" s="7">
        <f>+[1]Hoja21!E4</f>
        <v>64.23</v>
      </c>
      <c r="G5" s="7">
        <f>+[1]Hoja21!F4</f>
        <v>0</v>
      </c>
      <c r="H5" s="9">
        <f>+[1]Hoja19!K4</f>
        <v>2</v>
      </c>
      <c r="I5" s="9" t="s">
        <v>19</v>
      </c>
      <c r="J5" s="6">
        <f>+[1]Hoja19!L4</f>
        <v>1</v>
      </c>
      <c r="K5" s="10">
        <f>+[1]Hoja21!X4</f>
        <v>1443390000</v>
      </c>
      <c r="L5" s="11"/>
      <c r="M5" s="11"/>
      <c r="N5" s="11"/>
      <c r="O5" s="11"/>
      <c r="P5" s="11"/>
      <c r="Q5" s="1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20.25" customHeight="1" x14ac:dyDescent="0.25">
      <c r="A6" s="13">
        <v>302</v>
      </c>
      <c r="B6" s="14" t="s">
        <v>22</v>
      </c>
      <c r="C6" s="14">
        <v>286.29000000000002</v>
      </c>
      <c r="D6" s="15">
        <v>332.17</v>
      </c>
      <c r="E6" s="14">
        <v>278.41000000000003</v>
      </c>
      <c r="F6" s="14">
        <v>53.76</v>
      </c>
      <c r="G6" s="14">
        <v>0</v>
      </c>
      <c r="H6" s="16">
        <v>2</v>
      </c>
      <c r="I6" s="16" t="s">
        <v>20</v>
      </c>
      <c r="J6" s="13">
        <v>1</v>
      </c>
      <c r="K6" s="17">
        <v>1428230000</v>
      </c>
      <c r="L6" s="18">
        <f t="shared" ref="L6:L19" si="0">+K6/D6</f>
        <v>4299695.9388265042</v>
      </c>
      <c r="M6" s="17">
        <f t="shared" ref="M6:M19" si="1">+K6*0.5</f>
        <v>714115000</v>
      </c>
      <c r="N6" s="17">
        <f t="shared" ref="N6:N19" si="2">+M6*0.1</f>
        <v>71411500</v>
      </c>
      <c r="O6" s="13">
        <v>6</v>
      </c>
      <c r="P6" s="17">
        <f t="shared" ref="P6:P19" si="3">+(M6-N6)/O6</f>
        <v>107117250</v>
      </c>
      <c r="Q6" s="17">
        <f t="shared" ref="Q6:Q19" si="4">+K6-M6</f>
        <v>714115000</v>
      </c>
      <c r="R6" s="1"/>
      <c r="S6" s="34">
        <f>+K6*(1-$S$4)</f>
        <v>1385383100</v>
      </c>
      <c r="T6" s="34">
        <f>+K6*$S$4</f>
        <v>42846900</v>
      </c>
      <c r="U6" s="34">
        <f>+S6/D6</f>
        <v>4170705.0606617089</v>
      </c>
      <c r="V6" s="34">
        <f>+K6*(1-$V$4)</f>
        <v>1371100800</v>
      </c>
      <c r="W6" s="34">
        <f>+K6*$V$4</f>
        <v>57129200</v>
      </c>
      <c r="X6" s="34">
        <f>+V6/D6</f>
        <v>4127708.101273444</v>
      </c>
      <c r="Y6" s="34">
        <f>+K6*(1-$Y$4)</f>
        <v>1356818500</v>
      </c>
      <c r="Z6" s="34">
        <f>+K6-Y6</f>
        <v>71411500</v>
      </c>
      <c r="AA6" s="34">
        <f>+Y6/D6</f>
        <v>4084711.1418851791</v>
      </c>
      <c r="AB6" s="34">
        <f>+K6*(1-$AB$4)</f>
        <v>1342536200</v>
      </c>
      <c r="AC6" s="34">
        <f>+K6*$AB$4</f>
        <v>85693800</v>
      </c>
      <c r="AD6" s="34">
        <f>+AB6/D6</f>
        <v>4041714.1824969142</v>
      </c>
      <c r="AE6" s="1"/>
      <c r="AF6" s="1"/>
      <c r="AG6" s="1"/>
      <c r="AH6" s="1"/>
    </row>
    <row r="7" spans="1:34" ht="20.25" customHeight="1" x14ac:dyDescent="0.25">
      <c r="A7" s="13">
        <v>403</v>
      </c>
      <c r="B7" s="14" t="s">
        <v>24</v>
      </c>
      <c r="C7" s="14">
        <v>186.32</v>
      </c>
      <c r="D7" s="15">
        <v>219.04</v>
      </c>
      <c r="E7" s="14">
        <v>196.32</v>
      </c>
      <c r="F7" s="14">
        <v>22.72</v>
      </c>
      <c r="G7" s="14">
        <v>0</v>
      </c>
      <c r="H7" s="16">
        <v>2</v>
      </c>
      <c r="I7" s="16" t="s">
        <v>20</v>
      </c>
      <c r="J7" s="13">
        <v>1</v>
      </c>
      <c r="K7" s="17">
        <v>1001660000</v>
      </c>
      <c r="L7" s="18">
        <f t="shared" si="0"/>
        <v>4572954.7114682253</v>
      </c>
      <c r="M7" s="17">
        <f t="shared" si="1"/>
        <v>500830000</v>
      </c>
      <c r="N7" s="17">
        <f t="shared" si="2"/>
        <v>50083000</v>
      </c>
      <c r="O7" s="13">
        <v>6</v>
      </c>
      <c r="P7" s="17">
        <f t="shared" si="3"/>
        <v>75124500</v>
      </c>
      <c r="Q7" s="17">
        <f t="shared" si="4"/>
        <v>500830000</v>
      </c>
      <c r="R7" s="1"/>
      <c r="S7" s="34">
        <f t="shared" ref="S7:S19" si="5">+K7*(1-$S$4)</f>
        <v>971610200</v>
      </c>
      <c r="T7" s="34">
        <f t="shared" ref="T7:T19" si="6">+K7*$S$4</f>
        <v>30049800</v>
      </c>
      <c r="U7" s="34">
        <f t="shared" ref="U7:U19" si="7">+S7/D7</f>
        <v>4435766.0701241782</v>
      </c>
      <c r="V7" s="34">
        <f t="shared" ref="V7:V19" si="8">+K7*(1-$V$4)</f>
        <v>961593600</v>
      </c>
      <c r="W7" s="34">
        <f t="shared" ref="W7:W19" si="9">+K7*$V$4</f>
        <v>40066400</v>
      </c>
      <c r="X7" s="34">
        <f t="shared" ref="X7:X19" si="10">+V7/D7</f>
        <v>4390036.5230094958</v>
      </c>
      <c r="Y7" s="34">
        <f t="shared" ref="Y7:Y19" si="11">+K7*(1-$Y$4)</f>
        <v>951577000</v>
      </c>
      <c r="Z7" s="34">
        <f t="shared" ref="Z7:Z19" si="12">+K7-Y7</f>
        <v>50083000</v>
      </c>
      <c r="AA7" s="34">
        <f t="shared" ref="AA7:AA19" si="13">+Y7/D7</f>
        <v>4344306.9758948134</v>
      </c>
      <c r="AB7" s="34">
        <f t="shared" ref="AB7:AB19" si="14">+K7*(1-$AB$4)</f>
        <v>941560400</v>
      </c>
      <c r="AC7" s="34">
        <f t="shared" ref="AC7:AC19" si="15">+K7*$AB$4</f>
        <v>60099600</v>
      </c>
      <c r="AD7" s="34">
        <f t="shared" ref="AD7:AD19" si="16">+AB7/D7</f>
        <v>4298577.428780132</v>
      </c>
      <c r="AE7" s="1"/>
      <c r="AF7" s="1"/>
      <c r="AG7" s="1"/>
      <c r="AH7" s="1"/>
    </row>
    <row r="8" spans="1:34" ht="20.25" customHeight="1" x14ac:dyDescent="0.25">
      <c r="A8" s="13">
        <v>504</v>
      </c>
      <c r="B8" s="14" t="s">
        <v>25</v>
      </c>
      <c r="C8" s="14">
        <v>128.61000000000001</v>
      </c>
      <c r="D8" s="15">
        <v>151.67000000000002</v>
      </c>
      <c r="E8" s="14">
        <v>135.78</v>
      </c>
      <c r="F8" s="14">
        <v>15.89</v>
      </c>
      <c r="G8" s="14">
        <v>0</v>
      </c>
      <c r="H8" s="16">
        <v>2</v>
      </c>
      <c r="I8" s="16" t="s">
        <v>20</v>
      </c>
      <c r="J8" s="13">
        <v>1</v>
      </c>
      <c r="K8" s="17">
        <v>697500000</v>
      </c>
      <c r="L8" s="20">
        <f t="shared" si="0"/>
        <v>4598800.0263730465</v>
      </c>
      <c r="M8" s="17">
        <f t="shared" si="1"/>
        <v>348750000</v>
      </c>
      <c r="N8" s="17">
        <f t="shared" si="2"/>
        <v>34875000</v>
      </c>
      <c r="O8" s="13">
        <v>6</v>
      </c>
      <c r="P8" s="17">
        <f t="shared" si="3"/>
        <v>52312500</v>
      </c>
      <c r="Q8" s="17">
        <f t="shared" si="4"/>
        <v>348750000</v>
      </c>
      <c r="R8" s="1"/>
      <c r="S8" s="34">
        <f t="shared" si="5"/>
        <v>676575000</v>
      </c>
      <c r="T8" s="34">
        <f t="shared" si="6"/>
        <v>20925000</v>
      </c>
      <c r="U8" s="34">
        <f t="shared" si="7"/>
        <v>4460836.0255818553</v>
      </c>
      <c r="V8" s="34">
        <f t="shared" si="8"/>
        <v>669600000</v>
      </c>
      <c r="W8" s="34">
        <f t="shared" si="9"/>
        <v>27900000</v>
      </c>
      <c r="X8" s="34">
        <f t="shared" si="10"/>
        <v>4414848.0253181243</v>
      </c>
      <c r="Y8" s="34">
        <f t="shared" si="11"/>
        <v>662625000</v>
      </c>
      <c r="Z8" s="34">
        <f t="shared" si="12"/>
        <v>34875000</v>
      </c>
      <c r="AA8" s="34">
        <f t="shared" si="13"/>
        <v>4368860.0250543943</v>
      </c>
      <c r="AB8" s="34">
        <f t="shared" si="14"/>
        <v>655650000</v>
      </c>
      <c r="AC8" s="34">
        <f t="shared" si="15"/>
        <v>41850000</v>
      </c>
      <c r="AD8" s="34">
        <f t="shared" si="16"/>
        <v>4322872.0247906633</v>
      </c>
      <c r="AE8" s="1"/>
      <c r="AF8" s="1"/>
      <c r="AG8" s="1"/>
      <c r="AH8" s="1"/>
    </row>
    <row r="9" spans="1:34" s="19" customFormat="1" ht="20.25" customHeight="1" x14ac:dyDescent="0.25">
      <c r="A9" s="13">
        <v>505</v>
      </c>
      <c r="B9" s="14" t="s">
        <v>26</v>
      </c>
      <c r="C9" s="14">
        <v>144.87</v>
      </c>
      <c r="D9" s="15">
        <v>163.79000000000002</v>
      </c>
      <c r="E9" s="14">
        <v>143.37</v>
      </c>
      <c r="F9" s="14">
        <v>20.420000000000002</v>
      </c>
      <c r="G9" s="14">
        <v>0</v>
      </c>
      <c r="H9" s="16">
        <v>2</v>
      </c>
      <c r="I9" s="16" t="s">
        <v>20</v>
      </c>
      <c r="J9" s="13">
        <v>1</v>
      </c>
      <c r="K9" s="17">
        <v>762060000</v>
      </c>
      <c r="L9" s="20">
        <f t="shared" si="0"/>
        <v>4652664.9978631167</v>
      </c>
      <c r="M9" s="17">
        <f t="shared" si="1"/>
        <v>381030000</v>
      </c>
      <c r="N9" s="17">
        <f t="shared" si="2"/>
        <v>38103000</v>
      </c>
      <c r="O9" s="13">
        <v>6</v>
      </c>
      <c r="P9" s="17">
        <f t="shared" si="3"/>
        <v>57154500</v>
      </c>
      <c r="Q9" s="17">
        <f t="shared" si="4"/>
        <v>381030000</v>
      </c>
      <c r="R9" s="1"/>
      <c r="S9" s="34">
        <f t="shared" si="5"/>
        <v>739198200</v>
      </c>
      <c r="T9" s="34">
        <f t="shared" si="6"/>
        <v>22861800</v>
      </c>
      <c r="U9" s="34">
        <f t="shared" si="7"/>
        <v>4513085.0479272231</v>
      </c>
      <c r="V9" s="34">
        <f t="shared" si="8"/>
        <v>731577600</v>
      </c>
      <c r="W9" s="34">
        <f t="shared" si="9"/>
        <v>30482400</v>
      </c>
      <c r="X9" s="34">
        <f t="shared" si="10"/>
        <v>4466558.397948592</v>
      </c>
      <c r="Y9" s="34">
        <f t="shared" si="11"/>
        <v>723957000</v>
      </c>
      <c r="Z9" s="34">
        <f t="shared" si="12"/>
        <v>38103000</v>
      </c>
      <c r="AA9" s="34">
        <f t="shared" si="13"/>
        <v>4420031.7479699608</v>
      </c>
      <c r="AB9" s="34">
        <f t="shared" si="14"/>
        <v>716336400</v>
      </c>
      <c r="AC9" s="34">
        <f t="shared" si="15"/>
        <v>45723600</v>
      </c>
      <c r="AD9" s="34">
        <f t="shared" si="16"/>
        <v>4373505.0979913296</v>
      </c>
      <c r="AE9" s="1"/>
      <c r="AF9" s="1"/>
      <c r="AG9" s="1"/>
      <c r="AH9" s="1"/>
    </row>
    <row r="10" spans="1:34" s="19" customFormat="1" ht="20.25" customHeight="1" x14ac:dyDescent="0.25">
      <c r="A10" s="21">
        <v>601</v>
      </c>
      <c r="B10" s="14" t="s">
        <v>23</v>
      </c>
      <c r="C10" s="14">
        <v>119.16</v>
      </c>
      <c r="D10" s="15">
        <v>140.12</v>
      </c>
      <c r="E10" s="14">
        <v>121.62</v>
      </c>
      <c r="F10" s="14">
        <v>18.5</v>
      </c>
      <c r="G10" s="14">
        <v>3.74</v>
      </c>
      <c r="H10" s="16">
        <v>2</v>
      </c>
      <c r="I10" s="22" t="s">
        <v>20</v>
      </c>
      <c r="J10" s="13">
        <v>1</v>
      </c>
      <c r="K10" s="17">
        <v>666730000</v>
      </c>
      <c r="L10" s="20">
        <f t="shared" si="0"/>
        <v>4758278.6183271483</v>
      </c>
      <c r="M10" s="17">
        <f t="shared" si="1"/>
        <v>333365000</v>
      </c>
      <c r="N10" s="17">
        <f t="shared" si="2"/>
        <v>33336500</v>
      </c>
      <c r="O10" s="13">
        <v>6</v>
      </c>
      <c r="P10" s="17">
        <f t="shared" si="3"/>
        <v>50004750</v>
      </c>
      <c r="Q10" s="17">
        <f t="shared" si="4"/>
        <v>333365000</v>
      </c>
      <c r="R10" s="1"/>
      <c r="S10" s="34">
        <f t="shared" si="5"/>
        <v>646728100</v>
      </c>
      <c r="T10" s="34">
        <f t="shared" si="6"/>
        <v>20001900</v>
      </c>
      <c r="U10" s="34">
        <f t="shared" si="7"/>
        <v>4615530.2597773336</v>
      </c>
      <c r="V10" s="34">
        <f t="shared" si="8"/>
        <v>640060800</v>
      </c>
      <c r="W10" s="34">
        <f t="shared" si="9"/>
        <v>26669200</v>
      </c>
      <c r="X10" s="34">
        <f t="shared" si="10"/>
        <v>4567947.473594062</v>
      </c>
      <c r="Y10" s="34">
        <f t="shared" si="11"/>
        <v>633393500</v>
      </c>
      <c r="Z10" s="34">
        <f t="shared" si="12"/>
        <v>33336500</v>
      </c>
      <c r="AA10" s="34">
        <f t="shared" si="13"/>
        <v>4520364.6874107905</v>
      </c>
      <c r="AB10" s="34">
        <f t="shared" si="14"/>
        <v>626726200</v>
      </c>
      <c r="AC10" s="34">
        <f t="shared" si="15"/>
        <v>40003800</v>
      </c>
      <c r="AD10" s="34">
        <f t="shared" si="16"/>
        <v>4472781.9012275189</v>
      </c>
      <c r="AE10" s="1"/>
      <c r="AF10" s="1"/>
      <c r="AG10" s="1"/>
      <c r="AH10" s="1"/>
    </row>
    <row r="11" spans="1:34" ht="20.25" customHeight="1" x14ac:dyDescent="0.25">
      <c r="A11" s="13">
        <v>604</v>
      </c>
      <c r="B11" s="14" t="s">
        <v>25</v>
      </c>
      <c r="C11" s="14">
        <v>128.61000000000001</v>
      </c>
      <c r="D11" s="15">
        <v>151.67000000000002</v>
      </c>
      <c r="E11" s="14">
        <v>135.78</v>
      </c>
      <c r="F11" s="14">
        <v>15.89</v>
      </c>
      <c r="G11" s="14">
        <v>0</v>
      </c>
      <c r="H11" s="16">
        <v>2</v>
      </c>
      <c r="I11" s="22" t="s">
        <v>20</v>
      </c>
      <c r="J11" s="13">
        <v>1</v>
      </c>
      <c r="K11" s="17">
        <v>708170000</v>
      </c>
      <c r="L11" s="20">
        <f t="shared" si="0"/>
        <v>4669150.1285686027</v>
      </c>
      <c r="M11" s="23">
        <f t="shared" ref="M11:M12" si="17">+K11*0.5</f>
        <v>354085000</v>
      </c>
      <c r="N11" s="23">
        <f t="shared" ref="N11:N12" si="18">+M11*0.1</f>
        <v>35408500</v>
      </c>
      <c r="O11" s="13">
        <v>6</v>
      </c>
      <c r="P11" s="23">
        <f t="shared" ref="P11:P12" si="19">+(M11-N11)/O11</f>
        <v>53112750</v>
      </c>
      <c r="Q11" s="23">
        <f t="shared" ref="Q11:Q12" si="20">+K11-M11</f>
        <v>354085000</v>
      </c>
      <c r="R11" s="1"/>
      <c r="S11" s="34">
        <f t="shared" si="5"/>
        <v>686924900</v>
      </c>
      <c r="T11" s="34">
        <f t="shared" si="6"/>
        <v>21245100</v>
      </c>
      <c r="U11" s="34">
        <f t="shared" si="7"/>
        <v>4529075.6247115443</v>
      </c>
      <c r="V11" s="34">
        <f t="shared" si="8"/>
        <v>679843200</v>
      </c>
      <c r="W11" s="34">
        <f t="shared" si="9"/>
        <v>28326800</v>
      </c>
      <c r="X11" s="34">
        <f t="shared" si="10"/>
        <v>4482384.1234258581</v>
      </c>
      <c r="Y11" s="34">
        <f t="shared" si="11"/>
        <v>672761500</v>
      </c>
      <c r="Z11" s="34">
        <f t="shared" si="12"/>
        <v>35408500</v>
      </c>
      <c r="AA11" s="34">
        <f t="shared" si="13"/>
        <v>4435692.6221401719</v>
      </c>
      <c r="AB11" s="34">
        <f t="shared" si="14"/>
        <v>665679800</v>
      </c>
      <c r="AC11" s="34">
        <f t="shared" si="15"/>
        <v>42490200</v>
      </c>
      <c r="AD11" s="34">
        <f t="shared" si="16"/>
        <v>4389001.1208544867</v>
      </c>
      <c r="AE11" s="1"/>
      <c r="AF11" s="1"/>
      <c r="AG11" s="1"/>
      <c r="AH11" s="1"/>
    </row>
    <row r="12" spans="1:34" s="19" customFormat="1" ht="20.25" customHeight="1" x14ac:dyDescent="0.25">
      <c r="A12" s="21">
        <v>605</v>
      </c>
      <c r="B12" s="14" t="s">
        <v>26</v>
      </c>
      <c r="C12" s="14">
        <v>144.87</v>
      </c>
      <c r="D12" s="15">
        <v>163.79000000000002</v>
      </c>
      <c r="E12" s="14">
        <v>143.37</v>
      </c>
      <c r="F12" s="14">
        <v>20.420000000000002</v>
      </c>
      <c r="G12" s="14">
        <v>0</v>
      </c>
      <c r="H12" s="16">
        <v>2</v>
      </c>
      <c r="I12" s="22" t="s">
        <v>20</v>
      </c>
      <c r="J12" s="13">
        <v>1</v>
      </c>
      <c r="K12" s="17">
        <v>773720000</v>
      </c>
      <c r="L12" s="20">
        <f t="shared" si="0"/>
        <v>4723853.7151230229</v>
      </c>
      <c r="M12" s="23">
        <f t="shared" si="17"/>
        <v>386860000</v>
      </c>
      <c r="N12" s="23">
        <f t="shared" si="18"/>
        <v>38686000</v>
      </c>
      <c r="O12" s="13">
        <v>6</v>
      </c>
      <c r="P12" s="23">
        <f t="shared" si="19"/>
        <v>58029000</v>
      </c>
      <c r="Q12" s="23">
        <f t="shared" si="20"/>
        <v>386860000</v>
      </c>
      <c r="R12" s="1"/>
      <c r="S12" s="34">
        <f t="shared" si="5"/>
        <v>750508400</v>
      </c>
      <c r="T12" s="34">
        <f t="shared" si="6"/>
        <v>23211600</v>
      </c>
      <c r="U12" s="34">
        <f t="shared" si="7"/>
        <v>4582138.1036693323</v>
      </c>
      <c r="V12" s="34">
        <f t="shared" si="8"/>
        <v>742771200</v>
      </c>
      <c r="W12" s="34">
        <f t="shared" si="9"/>
        <v>30948800</v>
      </c>
      <c r="X12" s="34">
        <f t="shared" si="10"/>
        <v>4534899.5665181018</v>
      </c>
      <c r="Y12" s="34">
        <f t="shared" si="11"/>
        <v>735034000</v>
      </c>
      <c r="Z12" s="34">
        <f t="shared" si="12"/>
        <v>38686000</v>
      </c>
      <c r="AA12" s="34">
        <f t="shared" si="13"/>
        <v>4487661.0293668713</v>
      </c>
      <c r="AB12" s="34">
        <f t="shared" si="14"/>
        <v>727296800</v>
      </c>
      <c r="AC12" s="34">
        <f t="shared" si="15"/>
        <v>46423200</v>
      </c>
      <c r="AD12" s="34">
        <f t="shared" si="16"/>
        <v>4440422.4922156418</v>
      </c>
      <c r="AE12" s="1"/>
      <c r="AF12" s="1"/>
      <c r="AG12" s="1"/>
      <c r="AH12" s="1"/>
    </row>
    <row r="13" spans="1:34" ht="20.25" customHeight="1" x14ac:dyDescent="0.25">
      <c r="A13" s="13">
        <v>804</v>
      </c>
      <c r="B13" s="14" t="s">
        <v>25</v>
      </c>
      <c r="C13" s="14">
        <v>128.61000000000001</v>
      </c>
      <c r="D13" s="15">
        <v>151.67000000000002</v>
      </c>
      <c r="E13" s="14">
        <v>135.78</v>
      </c>
      <c r="F13" s="14">
        <v>15.89</v>
      </c>
      <c r="G13" s="14">
        <v>0</v>
      </c>
      <c r="H13" s="16">
        <v>2</v>
      </c>
      <c r="I13" s="16" t="s">
        <v>20</v>
      </c>
      <c r="J13" s="13">
        <v>1</v>
      </c>
      <c r="K13" s="17">
        <v>729530000</v>
      </c>
      <c r="L13" s="18">
        <f t="shared" si="0"/>
        <v>4809982.1981934458</v>
      </c>
      <c r="M13" s="17">
        <f t="shared" si="1"/>
        <v>364765000</v>
      </c>
      <c r="N13" s="17">
        <f t="shared" si="2"/>
        <v>36476500</v>
      </c>
      <c r="O13" s="13">
        <v>6</v>
      </c>
      <c r="P13" s="17">
        <f t="shared" si="3"/>
        <v>54714750</v>
      </c>
      <c r="Q13" s="17">
        <f t="shared" si="4"/>
        <v>364765000</v>
      </c>
      <c r="R13" s="1"/>
      <c r="S13" s="34">
        <f t="shared" si="5"/>
        <v>707644100</v>
      </c>
      <c r="T13" s="34">
        <f t="shared" si="6"/>
        <v>21885900</v>
      </c>
      <c r="U13" s="34">
        <f t="shared" si="7"/>
        <v>4665682.7322476422</v>
      </c>
      <c r="V13" s="34">
        <f t="shared" si="8"/>
        <v>700348800</v>
      </c>
      <c r="W13" s="34">
        <f t="shared" si="9"/>
        <v>29181200</v>
      </c>
      <c r="X13" s="34">
        <f t="shared" si="10"/>
        <v>4617582.9102657083</v>
      </c>
      <c r="Y13" s="34">
        <f t="shared" si="11"/>
        <v>693053500</v>
      </c>
      <c r="Z13" s="34">
        <f t="shared" si="12"/>
        <v>36476500</v>
      </c>
      <c r="AA13" s="34">
        <f t="shared" si="13"/>
        <v>4569483.0882837735</v>
      </c>
      <c r="AB13" s="34">
        <f t="shared" si="14"/>
        <v>685758200</v>
      </c>
      <c r="AC13" s="34">
        <f t="shared" si="15"/>
        <v>43771800</v>
      </c>
      <c r="AD13" s="34">
        <f t="shared" si="16"/>
        <v>4521383.2663018387</v>
      </c>
      <c r="AE13" s="1"/>
      <c r="AF13" s="1"/>
      <c r="AG13" s="1"/>
      <c r="AH13" s="1"/>
    </row>
    <row r="14" spans="1:34" ht="20.25" customHeight="1" x14ac:dyDescent="0.25">
      <c r="A14" s="13">
        <v>1005</v>
      </c>
      <c r="B14" s="14" t="s">
        <v>26</v>
      </c>
      <c r="C14" s="14">
        <v>144.87</v>
      </c>
      <c r="D14" s="15">
        <v>163.79000000000002</v>
      </c>
      <c r="E14" s="14">
        <v>143.37</v>
      </c>
      <c r="F14" s="14">
        <v>20.420000000000002</v>
      </c>
      <c r="G14" s="14">
        <v>0</v>
      </c>
      <c r="H14" s="16">
        <v>2</v>
      </c>
      <c r="I14" s="22" t="s">
        <v>20</v>
      </c>
      <c r="J14" s="13">
        <v>1</v>
      </c>
      <c r="K14" s="17">
        <f>+[1]Hoja26!$L$41</f>
        <v>820380000</v>
      </c>
      <c r="L14" s="20">
        <f t="shared" si="0"/>
        <v>5008730.6917394223</v>
      </c>
      <c r="M14" s="23">
        <f t="shared" si="1"/>
        <v>410190000</v>
      </c>
      <c r="N14" s="23">
        <f t="shared" si="2"/>
        <v>41019000</v>
      </c>
      <c r="O14" s="13">
        <v>6</v>
      </c>
      <c r="P14" s="23">
        <f t="shared" si="3"/>
        <v>61528500</v>
      </c>
      <c r="Q14" s="23">
        <f t="shared" si="4"/>
        <v>410190000</v>
      </c>
      <c r="R14" s="1"/>
      <c r="S14" s="34">
        <f t="shared" si="5"/>
        <v>795768600</v>
      </c>
      <c r="T14" s="34">
        <f t="shared" si="6"/>
        <v>24611400</v>
      </c>
      <c r="U14" s="34">
        <f t="shared" si="7"/>
        <v>4858468.7709872387</v>
      </c>
      <c r="V14" s="34">
        <f t="shared" si="8"/>
        <v>787564800</v>
      </c>
      <c r="W14" s="34">
        <f t="shared" si="9"/>
        <v>32815200</v>
      </c>
      <c r="X14" s="34">
        <f t="shared" si="10"/>
        <v>4808381.4640698452</v>
      </c>
      <c r="Y14" s="34">
        <f t="shared" si="11"/>
        <v>779361000</v>
      </c>
      <c r="Z14" s="34">
        <f t="shared" si="12"/>
        <v>41019000</v>
      </c>
      <c r="AA14" s="34">
        <f t="shared" si="13"/>
        <v>4758294.1571524506</v>
      </c>
      <c r="AB14" s="34">
        <f t="shared" si="14"/>
        <v>771157200</v>
      </c>
      <c r="AC14" s="34">
        <f t="shared" si="15"/>
        <v>49222800</v>
      </c>
      <c r="AD14" s="34">
        <f t="shared" si="16"/>
        <v>4708206.8502350561</v>
      </c>
      <c r="AE14" s="1"/>
      <c r="AF14" s="1"/>
      <c r="AG14" s="1"/>
      <c r="AH14" s="1"/>
    </row>
    <row r="15" spans="1:34" ht="20.25" customHeight="1" x14ac:dyDescent="0.25">
      <c r="A15" s="13">
        <v>1304</v>
      </c>
      <c r="B15" s="14" t="s">
        <v>25</v>
      </c>
      <c r="C15" s="14">
        <v>128.61000000000001</v>
      </c>
      <c r="D15" s="15">
        <v>151.67000000000002</v>
      </c>
      <c r="E15" s="14">
        <v>135.78</v>
      </c>
      <c r="F15" s="14">
        <v>15.89</v>
      </c>
      <c r="G15" s="14">
        <v>0</v>
      </c>
      <c r="H15" s="16">
        <v>2</v>
      </c>
      <c r="I15" s="16" t="s">
        <v>20</v>
      </c>
      <c r="J15" s="13">
        <v>1</v>
      </c>
      <c r="K15" s="17">
        <f>+[1]Hoja26!$L$54</f>
        <v>782910000</v>
      </c>
      <c r="L15" s="18">
        <f t="shared" si="0"/>
        <v>5161930.507021823</v>
      </c>
      <c r="M15" s="17">
        <f t="shared" si="1"/>
        <v>391455000</v>
      </c>
      <c r="N15" s="17">
        <f t="shared" si="2"/>
        <v>39145500</v>
      </c>
      <c r="O15" s="13">
        <v>6</v>
      </c>
      <c r="P15" s="17">
        <f t="shared" si="3"/>
        <v>58718250</v>
      </c>
      <c r="Q15" s="17">
        <f t="shared" si="4"/>
        <v>391455000</v>
      </c>
      <c r="R15" s="1"/>
      <c r="S15" s="34">
        <f t="shared" si="5"/>
        <v>759422700</v>
      </c>
      <c r="T15" s="34">
        <f t="shared" si="6"/>
        <v>23487300</v>
      </c>
      <c r="U15" s="34">
        <f t="shared" si="7"/>
        <v>5007072.591811168</v>
      </c>
      <c r="V15" s="34">
        <f t="shared" si="8"/>
        <v>751593600</v>
      </c>
      <c r="W15" s="34">
        <f t="shared" si="9"/>
        <v>31316400</v>
      </c>
      <c r="X15" s="34">
        <f t="shared" si="10"/>
        <v>4955453.2867409503</v>
      </c>
      <c r="Y15" s="34">
        <f t="shared" si="11"/>
        <v>743764500</v>
      </c>
      <c r="Z15" s="34">
        <f t="shared" si="12"/>
        <v>39145500</v>
      </c>
      <c r="AA15" s="34">
        <f t="shared" si="13"/>
        <v>4903833.9816707317</v>
      </c>
      <c r="AB15" s="34">
        <f t="shared" si="14"/>
        <v>735935400</v>
      </c>
      <c r="AC15" s="34">
        <f t="shared" si="15"/>
        <v>46974600</v>
      </c>
      <c r="AD15" s="34">
        <f t="shared" si="16"/>
        <v>4852214.676600514</v>
      </c>
      <c r="AE15" s="1"/>
      <c r="AF15" s="1"/>
      <c r="AG15" s="1"/>
      <c r="AH15" s="1"/>
    </row>
    <row r="16" spans="1:34" ht="20.25" customHeight="1" x14ac:dyDescent="0.25">
      <c r="A16" s="13">
        <v>1305</v>
      </c>
      <c r="B16" s="14" t="s">
        <v>26</v>
      </c>
      <c r="C16" s="14">
        <v>144.87</v>
      </c>
      <c r="D16" s="15">
        <v>163.79000000000002</v>
      </c>
      <c r="E16" s="14">
        <v>143.37</v>
      </c>
      <c r="F16" s="14">
        <v>20.420000000000002</v>
      </c>
      <c r="G16" s="14">
        <v>0</v>
      </c>
      <c r="H16" s="16">
        <v>2</v>
      </c>
      <c r="I16" s="16" t="s">
        <v>20</v>
      </c>
      <c r="J16" s="13">
        <v>1</v>
      </c>
      <c r="K16" s="17">
        <f>+[1]Hoja26!$L$55</f>
        <v>846820000</v>
      </c>
      <c r="L16" s="18">
        <f t="shared" si="0"/>
        <v>5170156.9082361553</v>
      </c>
      <c r="M16" s="17">
        <f t="shared" si="1"/>
        <v>423410000</v>
      </c>
      <c r="N16" s="17">
        <f t="shared" si="2"/>
        <v>42341000</v>
      </c>
      <c r="O16" s="13">
        <v>6</v>
      </c>
      <c r="P16" s="17">
        <f t="shared" si="3"/>
        <v>63511500</v>
      </c>
      <c r="Q16" s="17">
        <f t="shared" si="4"/>
        <v>423410000</v>
      </c>
      <c r="R16" s="1"/>
      <c r="S16" s="34">
        <f t="shared" si="5"/>
        <v>821415400</v>
      </c>
      <c r="T16" s="34">
        <f t="shared" si="6"/>
        <v>25404600</v>
      </c>
      <c r="U16" s="34">
        <f t="shared" si="7"/>
        <v>5015052.2009890703</v>
      </c>
      <c r="V16" s="34">
        <f t="shared" si="8"/>
        <v>812947200</v>
      </c>
      <c r="W16" s="34">
        <f t="shared" si="9"/>
        <v>33872800</v>
      </c>
      <c r="X16" s="34">
        <f t="shared" si="10"/>
        <v>4963350.6319067096</v>
      </c>
      <c r="Y16" s="34">
        <f t="shared" si="11"/>
        <v>804479000</v>
      </c>
      <c r="Z16" s="34">
        <f t="shared" si="12"/>
        <v>42341000</v>
      </c>
      <c r="AA16" s="34">
        <f t="shared" si="13"/>
        <v>4911649.062824348</v>
      </c>
      <c r="AB16" s="34">
        <f t="shared" si="14"/>
        <v>796010800</v>
      </c>
      <c r="AC16" s="34">
        <f t="shared" si="15"/>
        <v>50809200</v>
      </c>
      <c r="AD16" s="34">
        <f t="shared" si="16"/>
        <v>4859947.4937419863</v>
      </c>
      <c r="AE16" s="1"/>
      <c r="AF16" s="1"/>
      <c r="AG16" s="1"/>
      <c r="AH16" s="1"/>
    </row>
    <row r="17" spans="1:34" ht="20.25" customHeight="1" x14ac:dyDescent="0.25">
      <c r="A17" s="13">
        <v>1502</v>
      </c>
      <c r="B17" s="14" t="s">
        <v>22</v>
      </c>
      <c r="C17" s="14">
        <v>284.91000000000003</v>
      </c>
      <c r="D17" s="15">
        <v>329.70000000000005</v>
      </c>
      <c r="E17" s="14">
        <v>278.41000000000003</v>
      </c>
      <c r="F17" s="14">
        <v>51.29</v>
      </c>
      <c r="G17" s="14">
        <v>0</v>
      </c>
      <c r="H17" s="16">
        <v>2</v>
      </c>
      <c r="I17" s="16" t="s">
        <v>19</v>
      </c>
      <c r="J17" s="13">
        <v>1</v>
      </c>
      <c r="K17" s="17">
        <f>+[1]Hoja26!$L$59</f>
        <v>1730240000</v>
      </c>
      <c r="L17" s="18">
        <f t="shared" si="0"/>
        <v>5247922.3536548372</v>
      </c>
      <c r="M17" s="17">
        <f t="shared" si="1"/>
        <v>865120000</v>
      </c>
      <c r="N17" s="17">
        <f t="shared" si="2"/>
        <v>86512000</v>
      </c>
      <c r="O17" s="13">
        <v>6</v>
      </c>
      <c r="P17" s="17">
        <f t="shared" si="3"/>
        <v>129768000</v>
      </c>
      <c r="Q17" s="17">
        <f t="shared" si="4"/>
        <v>865120000</v>
      </c>
      <c r="R17" s="1"/>
      <c r="S17" s="34">
        <f t="shared" si="5"/>
        <v>1678332800</v>
      </c>
      <c r="T17" s="34">
        <f t="shared" si="6"/>
        <v>51907200</v>
      </c>
      <c r="U17" s="34">
        <f t="shared" si="7"/>
        <v>5090484.6830451917</v>
      </c>
      <c r="V17" s="34">
        <f t="shared" si="8"/>
        <v>1661030400</v>
      </c>
      <c r="W17" s="34">
        <f t="shared" si="9"/>
        <v>69209600</v>
      </c>
      <c r="X17" s="34">
        <f t="shared" si="10"/>
        <v>5038005.4595086435</v>
      </c>
      <c r="Y17" s="34">
        <f t="shared" si="11"/>
        <v>1643728000</v>
      </c>
      <c r="Z17" s="34">
        <f t="shared" si="12"/>
        <v>86512000</v>
      </c>
      <c r="AA17" s="34">
        <f t="shared" si="13"/>
        <v>4985526.2359720953</v>
      </c>
      <c r="AB17" s="34">
        <f t="shared" si="14"/>
        <v>1626425600</v>
      </c>
      <c r="AC17" s="34">
        <f t="shared" si="15"/>
        <v>103814400</v>
      </c>
      <c r="AD17" s="34">
        <f t="shared" si="16"/>
        <v>4933047.0124355471</v>
      </c>
      <c r="AE17" s="1"/>
      <c r="AF17" s="1"/>
      <c r="AG17" s="1"/>
      <c r="AH17" s="1"/>
    </row>
    <row r="18" spans="1:34" ht="20.25" customHeight="1" x14ac:dyDescent="0.25">
      <c r="A18" s="13">
        <v>1601</v>
      </c>
      <c r="B18" s="14" t="s">
        <v>28</v>
      </c>
      <c r="C18" s="14">
        <v>252.08</v>
      </c>
      <c r="D18" s="15">
        <v>296.27</v>
      </c>
      <c r="E18" s="14">
        <v>296.27</v>
      </c>
      <c r="F18" s="14">
        <v>0</v>
      </c>
      <c r="G18" s="14">
        <v>77.040000000000006</v>
      </c>
      <c r="H18" s="16">
        <v>4</v>
      </c>
      <c r="I18" s="16" t="s">
        <v>29</v>
      </c>
      <c r="J18" s="13">
        <v>1</v>
      </c>
      <c r="K18" s="17">
        <v>1670050000</v>
      </c>
      <c r="L18" s="18">
        <f t="shared" ref="L18" si="21">+K18/D18</f>
        <v>5636919.0265636081</v>
      </c>
      <c r="M18" s="17">
        <f t="shared" ref="M18" si="22">+K18*0.5</f>
        <v>835025000</v>
      </c>
      <c r="N18" s="17">
        <f t="shared" ref="N18" si="23">+M18*0.1</f>
        <v>83502500</v>
      </c>
      <c r="O18" s="13">
        <v>6</v>
      </c>
      <c r="P18" s="17">
        <f t="shared" ref="P18" si="24">+(M18-N18)/O18</f>
        <v>125253750</v>
      </c>
      <c r="Q18" s="17">
        <f t="shared" ref="Q18" si="25">+K18-M18</f>
        <v>835025000</v>
      </c>
      <c r="R18" s="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1"/>
      <c r="AF18" s="1"/>
      <c r="AG18" s="1"/>
      <c r="AH18" s="1"/>
    </row>
    <row r="19" spans="1:34" ht="20.25" customHeight="1" x14ac:dyDescent="0.25">
      <c r="A19" s="24">
        <v>1602</v>
      </c>
      <c r="B19" s="25" t="s">
        <v>27</v>
      </c>
      <c r="C19" s="25">
        <v>286.95999999999998</v>
      </c>
      <c r="D19" s="26">
        <v>330.91</v>
      </c>
      <c r="E19" s="25">
        <v>330.91</v>
      </c>
      <c r="F19" s="25">
        <v>0</v>
      </c>
      <c r="G19" s="25">
        <v>77.67</v>
      </c>
      <c r="H19" s="27">
        <v>3</v>
      </c>
      <c r="I19" s="27" t="s">
        <v>21</v>
      </c>
      <c r="J19" s="24">
        <v>1</v>
      </c>
      <c r="K19" s="28">
        <v>1842490000</v>
      </c>
      <c r="L19" s="29">
        <f t="shared" si="0"/>
        <v>5567948.9891511286</v>
      </c>
      <c r="M19" s="28">
        <f t="shared" si="1"/>
        <v>921245000</v>
      </c>
      <c r="N19" s="28">
        <f t="shared" si="2"/>
        <v>92124500</v>
      </c>
      <c r="O19" s="24">
        <v>6</v>
      </c>
      <c r="P19" s="28">
        <f t="shared" si="3"/>
        <v>138186750</v>
      </c>
      <c r="Q19" s="28">
        <f t="shared" si="4"/>
        <v>921245000</v>
      </c>
      <c r="R19" s="1"/>
      <c r="S19" s="34">
        <f t="shared" si="5"/>
        <v>1787215300</v>
      </c>
      <c r="T19" s="34">
        <f t="shared" si="6"/>
        <v>55274700</v>
      </c>
      <c r="U19" s="34">
        <f t="shared" si="7"/>
        <v>5400910.5194765944</v>
      </c>
      <c r="V19" s="34">
        <f t="shared" si="8"/>
        <v>1768790400</v>
      </c>
      <c r="W19" s="34">
        <f t="shared" si="9"/>
        <v>73699600</v>
      </c>
      <c r="X19" s="34">
        <f t="shared" si="10"/>
        <v>5345231.029585083</v>
      </c>
      <c r="Y19" s="34">
        <f t="shared" si="11"/>
        <v>1750365500</v>
      </c>
      <c r="Z19" s="34">
        <f t="shared" si="12"/>
        <v>92124500</v>
      </c>
      <c r="AA19" s="34">
        <f t="shared" si="13"/>
        <v>5289551.5396935716</v>
      </c>
      <c r="AB19" s="34">
        <f t="shared" si="14"/>
        <v>1731940600</v>
      </c>
      <c r="AC19" s="34">
        <f t="shared" si="15"/>
        <v>110549400</v>
      </c>
      <c r="AD19" s="34">
        <f t="shared" si="16"/>
        <v>5233872.0498020602</v>
      </c>
      <c r="AE19" s="1"/>
      <c r="AF19" s="1"/>
      <c r="AG19" s="1"/>
      <c r="AH19" s="1"/>
    </row>
    <row r="20" spans="1:34" ht="20.25" hidden="1" customHeight="1" x14ac:dyDescent="0.25">
      <c r="A20" s="30">
        <f>+[1]Hoja19!B62</f>
        <v>1604</v>
      </c>
      <c r="B20" s="35" t="str">
        <f>+[1]Hoja19!C62</f>
        <v>Duplex 4</v>
      </c>
      <c r="C20" s="35">
        <f>+[1]Hoja21!H62</f>
        <v>97.57</v>
      </c>
      <c r="D20" s="36">
        <f>+[1]Hoja21!G62</f>
        <v>124.44</v>
      </c>
      <c r="E20" s="35">
        <f>+[1]Hoja21!D62</f>
        <v>124.44</v>
      </c>
      <c r="F20" s="35">
        <f>+[1]Hoja21!E62</f>
        <v>0</v>
      </c>
      <c r="G20" s="35">
        <f>+[1]Hoja21!F62</f>
        <v>60.67</v>
      </c>
      <c r="H20" s="31">
        <f>+[1]Hoja19!K62</f>
        <v>2</v>
      </c>
      <c r="I20" s="31" t="s">
        <v>20</v>
      </c>
      <c r="J20" s="30">
        <f>+[1]Hoja19!L62</f>
        <v>1</v>
      </c>
      <c r="K20" s="17">
        <f>+[1]Hoja23!X62</f>
        <v>707840000</v>
      </c>
      <c r="L20" s="32"/>
      <c r="M20" s="32"/>
      <c r="N20" s="32"/>
      <c r="O20" s="32"/>
      <c r="P20" s="32"/>
      <c r="Q20" s="3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</sheetData>
  <mergeCells count="2">
    <mergeCell ref="A1:Q1"/>
    <mergeCell ref="A2:Q2"/>
  </mergeCells>
  <printOptions horizontalCentered="1"/>
  <pageMargins left="0.31496062992125984" right="0.31496062992125984" top="1.5354330708661419" bottom="0.35433070866141736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Gcomercial</dc:creator>
  <cp:lastModifiedBy>Rossana Patricia</cp:lastModifiedBy>
  <cp:lastPrinted>2017-01-12T21:40:24Z</cp:lastPrinted>
  <dcterms:created xsi:type="dcterms:W3CDTF">2016-09-30T14:28:40Z</dcterms:created>
  <dcterms:modified xsi:type="dcterms:W3CDTF">2017-10-24T20:28:22Z</dcterms:modified>
</cp:coreProperties>
</file>